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hyfield-my.sharepoint.com/personal/megansearlethomas_whyfield_co_uk/Documents/Desktop/"/>
    </mc:Choice>
  </mc:AlternateContent>
  <xr:revisionPtr revIDLastSave="55" documentId="8_{20230909-A17C-4C1F-801C-05F04513E421}" xr6:coauthVersionLast="47" xr6:coauthVersionMax="47" xr10:uidLastSave="{FB94A505-F894-4CCD-8E68-50399EBEEF1B}"/>
  <bookViews>
    <workbookView xWindow="-108" yWindow="-108" windowWidth="23256" windowHeight="13896" xr2:uid="{3B2F4E15-91F9-467A-A0B4-34B2F93185BB}"/>
  </bookViews>
  <sheets>
    <sheet name="VAT Rollover check" sheetId="1" r:id="rId1"/>
  </sheets>
  <externalReferences>
    <externalReference r:id="rId2"/>
    <externalReference r:id="rId3"/>
  </externalReferences>
  <definedNames>
    <definedName name="Client">#REF!</definedName>
    <definedName name="CofA">#REF!</definedName>
    <definedName name="ExtraPayments">'[1]J9-1 loan sch'!$D$10</definedName>
    <definedName name="Headings">#REF!</definedName>
    <definedName name="InterestRate">'[1]J9-1 loan sch'!$D$5</definedName>
    <definedName name="LastCol">MATCH(REPT("z",255),'[1]J9-1 loan sch'!$12:$12)</definedName>
    <definedName name="LastRow">MATCH(9.99E+307,'[1]J9-1 loan sch'!$A:$A)</definedName>
    <definedName name="LoanAmount">'[1]J9-1 loan sch'!$D$4</definedName>
    <definedName name="LoanIsGood">('[1]J9-1 loan sch'!$D$4*'[1]J9-1 loan sch'!$D$5*'[1]J9-1 loan sch'!$D$6*'[1]J9-1 loan sch'!$D$8)&gt;0</definedName>
    <definedName name="LoanPeriod">'[1]J9-1 loan sch'!$D$6</definedName>
    <definedName name="LoanStartDate">'[1]J9-1 loan sch'!$D$8</definedName>
    <definedName name="mapno">#REF!</definedName>
    <definedName name="NB">#REF!</definedName>
    <definedName name="Nomcode">[1]ETB!$B$5:$B$237</definedName>
    <definedName name="PaymentsPerYear">'[1]J9-1 loan sch'!$D$7</definedName>
    <definedName name="Period">#REF!</definedName>
    <definedName name="PFrom">#REF!</definedName>
    <definedName name="PrepBy">#REF!</definedName>
    <definedName name="PrepDate">#REF!</definedName>
    <definedName name="PrintArea_SET">OFFSET('[1]J9-1 loan sch'!$G$1,,,LastRow,LastCol)</definedName>
    <definedName name="PTo">#REF!</definedName>
    <definedName name="Ref">#REF!</definedName>
    <definedName name="RevBy">#REF!</definedName>
    <definedName name="RevDate">#REF!</definedName>
    <definedName name="ScheduledNumberOfPayments">'[1]J9-1 loan sch'!$I$5</definedName>
    <definedName name="ScheduledPayment">'[1]J9-1 loan sch'!$I$4</definedName>
    <definedName name="Subject">#REF!</definedName>
    <definedName name="UNITS">[2]Data!$E$8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8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<sst xmlns="http://schemas.openxmlformats.org/spreadsheetml/2006/main" count="40" uniqueCount="22">
  <si>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</si>
  <si>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</si>
  <si>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</si>
  <si>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</si>
  <si>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</si>
  <si>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</si>
  <si>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</si>
  <si>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</si>
  <si>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</si>
  <si>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</si>
  <si>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</si>
  <si>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</si>
  <si>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VAT Registration Thresholds</t>
  </si>
  <si>
    <t>2023/24</t>
  </si>
  <si>
    <t>2024/25</t>
  </si>
  <si>
    <t>2022/23</t>
  </si>
  <si>
    <t>2025/26</t>
  </si>
  <si>
    <t>2026/27</t>
  </si>
  <si>
    <t>2027/28</t>
  </si>
  <si>
    <t>MONTHLY TOTALS - Fill this out</t>
  </si>
  <si>
    <t>VAT Rolling Turnover Check calculator</t>
  </si>
  <si>
    <t>ROLLING 12-MONTH TOTALS - Auto Calculates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</si>
</sst>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\ _€"/>
  </numFmts>
  <fonts count="1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Aptos Narrow"/>
      <family val="2"/>
      <scheme val="minor"/>
    </font>
    <font>
      <sz val="12"/>
      <color rgb="FF000000"/>
      <name val="Beirut Display"/>
      <family val="3"/>
    </font>
    <font>
      <sz val="14"/>
      <color rgb="FF000000"/>
      <name val="Beirut Display"/>
      <family val="3"/>
    </font>
    <font>
      <b/>
      <u/>
      <sz val="11"/>
      <color theme="1"/>
      <name val="Graphik Regular"/>
      <family val="2"/>
    </font>
    <font>
      <sz val="11"/>
      <color theme="1"/>
      <name val="Graphik Regular"/>
      <family val="2"/>
    </font>
    <font>
      <b/>
      <sz val="11"/>
      <color theme="1"/>
      <name val="Graphik Regular"/>
      <family val="2"/>
    </font>
    <font>
      <sz val="11"/>
      <name val="Graphik Regular"/>
      <family val="2"/>
    </font>
    <font>
      <sz val="11"/>
      <color theme="1" tint="4.9989318521683403E-2"/>
      <name val="Graphik Regular"/>
      <family val="2"/>
    </font>
    <font>
      <sz val="10"/>
      <name val="Graphik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BAC7B5"/>
        <bgColor indexed="64"/>
      </patternFill>
    </fill>
    <fill>
      <patternFill patternType="solid">
        <fgColor rgb="FFE9E3D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2" fillId="0" borderId="0" xfId="0" applyFont="1"/>
    <xf numFmtId="0" fontId="5" fillId="0" borderId="0" xfId="3" applyFont="1" applyAlignment="1">
      <alignment horizontal="left"/>
    </xf>
    <xf numFmtId="164" fontId="5" fillId="0" borderId="0" xfId="3" applyNumberFormat="1" applyFont="1" applyAlignment="1">
      <alignment horizontal="right"/>
    </xf>
    <xf numFmtId="0" fontId="6" fillId="0" borderId="0" xfId="3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44" fontId="10" fillId="2" borderId="1" xfId="0" applyNumberFormat="1" applyFont="1" applyFill="1" applyBorder="1" applyAlignment="1">
      <alignment horizontal="center" vertical="center"/>
    </xf>
    <xf numFmtId="44" fontId="10" fillId="2" borderId="3" xfId="0" applyNumberFormat="1" applyFont="1" applyFill="1" applyBorder="1" applyAlignment="1">
      <alignment horizontal="center" vertical="center"/>
    </xf>
    <xf numFmtId="44" fontId="10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4" fontId="12" fillId="2" borderId="0" xfId="0" applyNumberFormat="1" applyFont="1" applyFill="1" applyAlignment="1">
      <alignment horizontal="center" vertical="center"/>
    </xf>
    <xf numFmtId="44" fontId="10" fillId="2" borderId="0" xfId="1" applyNumberFormat="1" applyFont="1" applyFill="1" applyBorder="1" applyAlignment="1">
      <alignment horizontal="center" vertical="center"/>
    </xf>
    <xf numFmtId="44" fontId="13" fillId="2" borderId="0" xfId="1" applyNumberFormat="1" applyFont="1" applyFill="1" applyAlignment="1">
      <alignment horizontal="center" vertical="center"/>
    </xf>
    <xf numFmtId="44" fontId="10" fillId="2" borderId="0" xfId="1" applyNumberFormat="1" applyFont="1" applyFill="1" applyAlignment="1">
      <alignment horizontal="center" vertical="center"/>
    </xf>
    <xf numFmtId="44" fontId="14" fillId="2" borderId="0" xfId="1" applyNumberFormat="1" applyFont="1" applyFill="1" applyAlignment="1">
      <alignment horizontal="center" vertical="center"/>
    </xf>
    <xf numFmtId="44" fontId="10" fillId="2" borderId="0" xfId="2" applyNumberFormat="1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4" fontId="10" fillId="3" borderId="2" xfId="0" applyNumberFormat="1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horizontal="center" vertical="center"/>
    </xf>
    <xf numFmtId="44" fontId="10" fillId="3" borderId="3" xfId="0" applyNumberFormat="1" applyFont="1" applyFill="1" applyBorder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4" fontId="12" fillId="3" borderId="3" xfId="0" applyNumberFormat="1" applyFont="1" applyFill="1" applyBorder="1" applyAlignment="1">
      <alignment horizontal="center" vertical="center"/>
    </xf>
    <xf numFmtId="44" fontId="12" fillId="3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E5AF2351-5E0C-4AB0-97D0-2D6695DEFE94}"/>
    <cellStyle name="Per cent" xfId="2" builtinId="5"/>
  </cellStyles>
  <dxfs count="0"/>
  <tableStyles count="0" defaultTableStyle="TableStyleMedium2" defaultPivotStyle="PivotStyleLight16"/>
  <colors>
    <mruColors>
      <color rgb="FFE9E3DC"/>
      <color rgb="FFBAC7B5"/>
      <color rgb="FF8EA486"/>
      <color rgb="FF548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%20Folders/0852-W19%20-%20Truro%20Timber%20Frame/Management%20Accounts/Sept-19%20M%20A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Y-DC01\Home$\Client%20Folders\0023-W14%20-%20TCPR%20&amp;%20Associates%20Ltd\Previous%20Accounts\1415\VT%20Final%20Accounts%2031.03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Profit and Loss"/>
      <sheetName val="Balance Sheet"/>
      <sheetName val="ETB pivot"/>
      <sheetName val="ETB"/>
      <sheetName val="TB"/>
      <sheetName val="Op Bals"/>
      <sheetName val="C6 CT"/>
      <sheetName val="D8 DCA BF"/>
      <sheetName val="Nick Winfield DLA"/>
      <sheetName val="Rob Winfield DLA"/>
      <sheetName val="E1 FAR"/>
      <sheetName val="G1 WIP September 2019"/>
      <sheetName val="G2 Stock Take September 2019 "/>
      <sheetName val="H6 Drs"/>
      <sheetName val="H9 ppmnt"/>
      <sheetName val="H10 Interco"/>
      <sheetName val="I1 bank"/>
      <sheetName val="J6 Crs"/>
      <sheetName val="J8 accrls"/>
      <sheetName val="J9 HP"/>
      <sheetName val="J9-1 loan sch"/>
      <sheetName val="J10 PAYE"/>
      <sheetName val="J10-1 PAYE data 31032019"/>
      <sheetName val="J11 CC"/>
      <sheetName val="J12 COT"/>
      <sheetName val="M1 wages"/>
      <sheetName val="M6 admin"/>
      <sheetName val="M6 STAR"/>
      <sheetName val="O6 VAT"/>
      <sheetName val="O6-1"/>
    </sheetNames>
    <sheetDataSet>
      <sheetData sheetId="0"/>
      <sheetData sheetId="1">
        <row r="51">
          <cell r="J51">
            <v>11372.67</v>
          </cell>
        </row>
      </sheetData>
      <sheetData sheetId="2">
        <row r="9">
          <cell r="C9">
            <v>28682.535999999993</v>
          </cell>
        </row>
      </sheetData>
      <sheetData sheetId="3"/>
      <sheetData sheetId="4">
        <row r="5">
          <cell r="B5" t="str">
            <v>Leasehold Improvements</v>
          </cell>
        </row>
        <row r="6">
          <cell r="B6" t="str">
            <v>Leasehold Improvements Depreciation</v>
          </cell>
        </row>
        <row r="7">
          <cell r="B7" t="str">
            <v>Office Equipment Cost</v>
          </cell>
        </row>
        <row r="8">
          <cell r="B8" t="str">
            <v>Plant and equipment cost</v>
          </cell>
        </row>
        <row r="9">
          <cell r="B9" t="str">
            <v>Plant and equipment Depreciation</v>
          </cell>
        </row>
        <row r="10">
          <cell r="B10" t="str">
            <v>Motor Vehicles Cost</v>
          </cell>
        </row>
        <row r="11">
          <cell r="B11" t="str">
            <v>Motor Vehicles Depreciation</v>
          </cell>
        </row>
        <row r="12">
          <cell r="B12" t="str">
            <v>Zebra Panel Van</v>
          </cell>
        </row>
        <row r="13">
          <cell r="B13" t="str">
            <v>Stock Asset</v>
          </cell>
        </row>
        <row r="14">
          <cell r="B14" t="str">
            <v>Debtors</v>
          </cell>
        </row>
        <row r="15">
          <cell r="B15" t="str">
            <v>Debtors - bad debt provision B/S</v>
          </cell>
        </row>
        <row r="16">
          <cell r="B16" t="str">
            <v>Debtors suspense 30/09/2016</v>
          </cell>
        </row>
        <row r="17">
          <cell r="B17" t="str">
            <v>Prepayments</v>
          </cell>
        </row>
        <row r="18">
          <cell r="B18" t="str">
            <v>Uncategorised Asset</v>
          </cell>
        </row>
        <row r="19">
          <cell r="B19" t="str">
            <v>Amounts recoverable on contracts</v>
          </cell>
        </row>
        <row r="20">
          <cell r="B20" t="str">
            <v>Payments on account on contracts</v>
          </cell>
        </row>
        <row r="21">
          <cell r="B21" t="str">
            <v>Winfield Holdings A/C</v>
          </cell>
        </row>
        <row r="22">
          <cell r="B22" t="str">
            <v>Business Extra (7260)</v>
          </cell>
        </row>
        <row r="23">
          <cell r="B23" t="str">
            <v>Savings</v>
          </cell>
        </row>
        <row r="24">
          <cell r="B24" t="str">
            <v>Lloyds bank loan £217.75 pcm</v>
          </cell>
        </row>
        <row r="25">
          <cell r="B25" t="str">
            <v>Payroll account</v>
          </cell>
        </row>
        <row r="26">
          <cell r="B26" t="str">
            <v>HMRC account</v>
          </cell>
        </row>
        <row r="27">
          <cell r="B27" t="str">
            <v>Lloyds bank loan £217.75 pcm &gt; 1 year</v>
          </cell>
        </row>
        <row r="28">
          <cell r="B28" t="str">
            <v>Bank overdraft</v>
          </cell>
        </row>
        <row r="29">
          <cell r="B29" t="str">
            <v>Petty Cash A/C</v>
          </cell>
        </row>
        <row r="30">
          <cell r="B30" t="str">
            <v>Credit card</v>
          </cell>
        </row>
        <row r="31">
          <cell r="B31" t="str">
            <v>Capital On Tap</v>
          </cell>
        </row>
        <row r="32">
          <cell r="B32" t="str">
            <v>Company Credit Card</v>
          </cell>
        </row>
        <row r="33">
          <cell r="B33" t="str">
            <v>Funding circle loan £1,869.18 pcm</v>
          </cell>
        </row>
        <row r="34">
          <cell r="B34" t="str">
            <v>BNP Leasing - WK13 AOO Isuzu - £242.91 gross, no VAT</v>
          </cell>
        </row>
        <row r="35">
          <cell r="B35" t="str">
            <v>Ignition Credit - Scania W2 TTF - £503.60 gross no VAT</v>
          </cell>
        </row>
        <row r="36">
          <cell r="B36" t="str">
            <v>Ignition Credit - Trafic SL27 Sport 1.6dci 120PS - £356.46 gross no VAT</v>
          </cell>
        </row>
        <row r="37">
          <cell r="B37" t="str">
            <v>Lex Auto DS16 UGR - £336.61 Gross £56.10 VAT</v>
          </cell>
        </row>
        <row r="38">
          <cell r="B38" t="str">
            <v>Lloyds Finance WK16 KYR Land Rover - £621.45 no VAT</v>
          </cell>
        </row>
        <row r="39">
          <cell r="B39" t="str">
            <v>LMH FS - Forklift - £1,206.68 no VAT</v>
          </cell>
        </row>
        <row r="40">
          <cell r="B40" t="str">
            <v>LMH FS - Linde Sideloader S40 - £395.50 no VAT</v>
          </cell>
        </row>
        <row r="41">
          <cell r="B41" t="str">
            <v>Northridge - Land Rover - £629.36 pcm, no VAT</v>
          </cell>
        </row>
        <row r="42">
          <cell r="B42" t="str">
            <v>Northridge - Telehandler - £978 pcm no VAT</v>
          </cell>
        </row>
        <row r="43">
          <cell r="B43" t="str">
            <v>VW Financial Services - DO NOT USE</v>
          </cell>
        </row>
        <row r="44">
          <cell r="B44" t="str">
            <v>VWFS - WK13 YDT - £159.37 gross no VAT</v>
          </cell>
        </row>
        <row r="45">
          <cell r="B45" t="str">
            <v>VWFS - WK15 YVA - £209.30 gross £34.88 VAT</v>
          </cell>
        </row>
        <row r="46">
          <cell r="B46" t="str">
            <v>VWFS - WK64 OMW- £232.88 gross £38.81 VAT</v>
          </cell>
        </row>
        <row r="47">
          <cell r="B47" t="str">
            <v>VWFS - WL14 CPO - £274.49 gross £45.75 VAT</v>
          </cell>
        </row>
        <row r="48">
          <cell r="B48" t="str">
            <v>Northridge - JCB 8026CTS - £403.48 pcm - No VAT</v>
          </cell>
        </row>
        <row r="49">
          <cell r="B49" t="str">
            <v>HP liabilities &lt; 1 yr</v>
          </cell>
        </row>
        <row r="50">
          <cell r="B50" t="str">
            <v>Lloyds Bank - Merlo Roto Telehandler - £1,657.26 pcm (no VAT)</v>
          </cell>
        </row>
        <row r="51">
          <cell r="B51" t="str">
            <v>Creditors</v>
          </cell>
        </row>
        <row r="52">
          <cell r="B52" t="str">
            <v>Creditors suspense 30/09/2016</v>
          </cell>
        </row>
        <row r="53">
          <cell r="B53" t="str">
            <v>Creditors suspense</v>
          </cell>
        </row>
        <row r="54">
          <cell r="B54" t="str">
            <v>Other creditors - SUSPENSE</v>
          </cell>
        </row>
        <row r="55">
          <cell r="B55" t="str">
            <v>Corporation Tax Liability</v>
          </cell>
        </row>
        <row r="56">
          <cell r="B56" t="str">
            <v>Directors Loan Account - Director 1</v>
          </cell>
        </row>
        <row r="57">
          <cell r="B57" t="str">
            <v>Directors Loan Account - Director 2</v>
          </cell>
        </row>
        <row r="58">
          <cell r="B58" t="str">
            <v>Winfield Holdings (S.W.) Limited - Intercompany</v>
          </cell>
        </row>
        <row r="59">
          <cell r="B59" t="str">
            <v>TTF Truss Solutions Ltd</v>
          </cell>
        </row>
        <row r="60">
          <cell r="B60" t="str">
            <v>PAYE/NIC creditor</v>
          </cell>
        </row>
        <row r="61">
          <cell r="B61" t="str">
            <v>CIS control</v>
          </cell>
        </row>
        <row r="62">
          <cell r="B62" t="str">
            <v>Pension control (NEST)</v>
          </cell>
        </row>
        <row r="63">
          <cell r="B63" t="str">
            <v>Pension Control (St James Place)</v>
          </cell>
        </row>
        <row r="64">
          <cell r="B64" t="str">
            <v>Wages payments (net pay) - control</v>
          </cell>
        </row>
        <row r="65">
          <cell r="B65" t="str">
            <v>VAT Control</v>
          </cell>
        </row>
        <row r="66">
          <cell r="B66" t="str">
            <v>VAT Suspense</v>
          </cell>
        </row>
        <row r="67">
          <cell r="B67" t="str">
            <v>VAT Refund</v>
          </cell>
        </row>
        <row r="68">
          <cell r="B68" t="str">
            <v>VAT due on URBN</v>
          </cell>
        </row>
        <row r="69">
          <cell r="B69" t="str">
            <v>Accruals and Deferred Income</v>
          </cell>
        </row>
        <row r="70">
          <cell r="B70" t="str">
            <v>Other loans 1-2 yrs</v>
          </cell>
        </row>
        <row r="71">
          <cell r="B71" t="str">
            <v>HP liabilities 1-2 yrs</v>
          </cell>
        </row>
        <row r="72">
          <cell r="B72" t="str">
            <v>Deferred tax</v>
          </cell>
        </row>
        <row r="73">
          <cell r="B73" t="str">
            <v>Ordinary shares</v>
          </cell>
        </row>
        <row r="74">
          <cell r="B74" t="str">
            <v>Opening Balance Equity</v>
          </cell>
        </row>
        <row r="75">
          <cell r="B75" t="str">
            <v>Retained Earnings</v>
          </cell>
        </row>
        <row r="76">
          <cell r="B76" t="str">
            <v>Dividends paid</v>
          </cell>
        </row>
        <row r="77">
          <cell r="B77" t="str">
            <v>Services</v>
          </cell>
        </row>
        <row r="78">
          <cell r="B78" t="str">
            <v>Other Income</v>
          </cell>
        </row>
        <row r="79">
          <cell r="B79" t="str">
            <v>Customer Refund</v>
          </cell>
        </row>
        <row r="80">
          <cell r="B80" t="str">
            <v>Theft/ Loss Account</v>
          </cell>
        </row>
        <row r="81">
          <cell r="B81" t="str">
            <v>Unapplied Cash Payment Income</v>
          </cell>
        </row>
        <row r="82">
          <cell r="B82" t="str">
            <v>Uncategorised Income</v>
          </cell>
        </row>
        <row r="83">
          <cell r="B83" t="str">
            <v>Opening and closing Stock P&amp;L</v>
          </cell>
        </row>
        <row r="84">
          <cell r="B84" t="str">
            <v>Closing stock</v>
          </cell>
        </row>
        <row r="85">
          <cell r="B85" t="str">
            <v>Aluminium Doors</v>
          </cell>
        </row>
        <row r="86">
          <cell r="B86" t="str">
            <v>Hinges</v>
          </cell>
        </row>
        <row r="87">
          <cell r="B87" t="str">
            <v>Swivel Plate Castors</v>
          </cell>
        </row>
        <row r="88">
          <cell r="B88" t="str">
            <v>Panel Joints</v>
          </cell>
        </row>
        <row r="89">
          <cell r="B89" t="str">
            <v>Adhesive</v>
          </cell>
        </row>
        <row r="90">
          <cell r="B90" t="str">
            <v>Aluminium Tape</v>
          </cell>
        </row>
        <row r="91">
          <cell r="B91" t="str">
            <v>Beams</v>
          </cell>
        </row>
        <row r="92">
          <cell r="B92" t="str">
            <v>Insulation:Rafter Roll</v>
          </cell>
        </row>
        <row r="93">
          <cell r="B93" t="str">
            <v>ITW Spits</v>
          </cell>
        </row>
        <row r="94">
          <cell r="B94" t="str">
            <v>Posi Joist</v>
          </cell>
        </row>
        <row r="95">
          <cell r="B95" t="str">
            <v>Post Base</v>
          </cell>
        </row>
        <row r="96">
          <cell r="B96" t="str">
            <v>Prefabricated Panels</v>
          </cell>
        </row>
        <row r="97">
          <cell r="B97" t="str">
            <v>Rafters</v>
          </cell>
        </row>
        <row r="98">
          <cell r="B98" t="str">
            <v>Bulk bags</v>
          </cell>
        </row>
        <row r="99">
          <cell r="B99" t="str">
            <v>Dumpy Bags</v>
          </cell>
        </row>
        <row r="100">
          <cell r="B100" t="str">
            <v>Crayons</v>
          </cell>
        </row>
        <row r="101">
          <cell r="B101" t="str">
            <v>Fascias</v>
          </cell>
        </row>
        <row r="102">
          <cell r="B102" t="str">
            <v>Fastenings</v>
          </cell>
        </row>
        <row r="103">
          <cell r="B103" t="str">
            <v>Insulation</v>
          </cell>
        </row>
        <row r="104">
          <cell r="B104" t="str">
            <v>Roofing materials</v>
          </cell>
        </row>
        <row r="105">
          <cell r="B105" t="str">
            <v>Purchases</v>
          </cell>
        </row>
        <row r="106">
          <cell r="B106" t="str">
            <v>Space Joist</v>
          </cell>
        </row>
        <row r="107">
          <cell r="B107" t="str">
            <v>Steels</v>
          </cell>
        </row>
        <row r="108">
          <cell r="B108" t="str">
            <v>Timber Purchased</v>
          </cell>
        </row>
        <row r="109">
          <cell r="B109" t="str">
            <v>Cost of Sales - Materials</v>
          </cell>
        </row>
        <row r="110">
          <cell r="B110" t="str">
            <v>Electrics</v>
          </cell>
        </row>
        <row r="111">
          <cell r="B111" t="str">
            <v>Fire Socks</v>
          </cell>
        </row>
        <row r="112">
          <cell r="B112" t="str">
            <v>Flat Packers</v>
          </cell>
        </row>
        <row r="113">
          <cell r="B113" t="str">
            <v>Thermal Breaks</v>
          </cell>
        </row>
        <row r="114">
          <cell r="B114" t="str">
            <v>Hyload Damprotec</v>
          </cell>
        </row>
        <row r="115">
          <cell r="B115" t="str">
            <v>OSB</v>
          </cell>
        </row>
        <row r="116">
          <cell r="B116" t="str">
            <v>Euroboard</v>
          </cell>
        </row>
        <row r="117">
          <cell r="B117" t="str">
            <v>Lorry Delivery</v>
          </cell>
        </row>
        <row r="118">
          <cell r="B118" t="str">
            <v>CLS</v>
          </cell>
        </row>
        <row r="119">
          <cell r="B119" t="str">
            <v>DPC</v>
          </cell>
        </row>
        <row r="120">
          <cell r="B120" t="str">
            <v>Glulam</v>
          </cell>
        </row>
        <row r="121">
          <cell r="B121" t="str">
            <v>GN20 Plates</v>
          </cell>
        </row>
        <row r="122">
          <cell r="B122" t="str">
            <v>Kiln Dried C16</v>
          </cell>
        </row>
        <row r="123">
          <cell r="B123" t="str">
            <v>Shrink Film</v>
          </cell>
        </row>
        <row r="124">
          <cell r="B124" t="str">
            <v>TR26</v>
          </cell>
        </row>
        <row r="125">
          <cell r="B125" t="str">
            <v>VC Foil</v>
          </cell>
        </row>
        <row r="126">
          <cell r="B126" t="str">
            <v>Cleaning Service</v>
          </cell>
        </row>
        <row r="127">
          <cell r="B127" t="str">
            <v>Capping Board</v>
          </cell>
        </row>
        <row r="128">
          <cell r="B128" t="str">
            <v>Framing anchor</v>
          </cell>
        </row>
        <row r="129">
          <cell r="B129" t="str">
            <v>Joist Hangers</v>
          </cell>
        </row>
        <row r="130">
          <cell r="B130" t="str">
            <v>Nails</v>
          </cell>
        </row>
        <row r="131">
          <cell r="B131" t="str">
            <v>PAT Drive Pins</v>
          </cell>
        </row>
        <row r="132">
          <cell r="B132" t="str">
            <v>Plasterboard</v>
          </cell>
        </row>
        <row r="133">
          <cell r="B133" t="str">
            <v>Isover Timber Frame Roll</v>
          </cell>
        </row>
        <row r="134">
          <cell r="B134" t="str">
            <v>Plywood</v>
          </cell>
        </row>
        <row r="135">
          <cell r="B135" t="str">
            <v>Spits</v>
          </cell>
        </row>
        <row r="136">
          <cell r="B136" t="str">
            <v>Staples</v>
          </cell>
        </row>
        <row r="137">
          <cell r="B137" t="str">
            <v>Strapping</v>
          </cell>
        </row>
        <row r="138">
          <cell r="B138" t="str">
            <v>TF200 Silver</v>
          </cell>
        </row>
        <row r="139">
          <cell r="B139" t="str">
            <v>Truss clip</v>
          </cell>
        </row>
        <row r="140">
          <cell r="B140" t="str">
            <v>Drill bits</v>
          </cell>
        </row>
        <row r="141">
          <cell r="B141" t="str">
            <v>Fastenings:Screws</v>
          </cell>
        </row>
        <row r="142">
          <cell r="B142" t="str">
            <v>Untreated Sawn Timber</v>
          </cell>
        </row>
        <row r="143">
          <cell r="B143" t="str">
            <v>Versaliner</v>
          </cell>
        </row>
        <row r="144">
          <cell r="B144" t="str">
            <v>12 Week Inspection</v>
          </cell>
        </row>
        <row r="145">
          <cell r="B145" t="str">
            <v>AdBlue</v>
          </cell>
        </row>
        <row r="146">
          <cell r="B146" t="str">
            <v>Batten</v>
          </cell>
        </row>
        <row r="147">
          <cell r="B147" t="str">
            <v>Wisa Spruce</v>
          </cell>
        </row>
        <row r="148">
          <cell r="B148" t="str">
            <v>Footwear</v>
          </cell>
        </row>
        <row r="149">
          <cell r="B149" t="str">
            <v>Linde Services</v>
          </cell>
        </row>
        <row r="150">
          <cell r="B150" t="str">
            <v>Membrane</v>
          </cell>
        </row>
        <row r="151">
          <cell r="B151" t="str">
            <v>Merlo Repairs</v>
          </cell>
        </row>
        <row r="152">
          <cell r="B152" t="str">
            <v>MOT</v>
          </cell>
        </row>
        <row r="153">
          <cell r="B153" t="str">
            <v>Secondary Rental</v>
          </cell>
        </row>
        <row r="154">
          <cell r="B154" t="str">
            <v>Vehicle Accessories</v>
          </cell>
        </row>
        <row r="155">
          <cell r="B155" t="str">
            <v>Vehicle Tyres</v>
          </cell>
        </row>
        <row r="156">
          <cell r="B156" t="str">
            <v>Forklift Expenses</v>
          </cell>
        </row>
        <row r="157">
          <cell r="B157" t="str">
            <v>Quickbooks</v>
          </cell>
        </row>
        <row r="158">
          <cell r="B158" t="str">
            <v>Transport Merlo</v>
          </cell>
        </row>
        <row r="159">
          <cell r="B159" t="str">
            <v>Carriage</v>
          </cell>
        </row>
        <row r="160">
          <cell r="B160" t="str">
            <v>Clothing</v>
          </cell>
        </row>
        <row r="161">
          <cell r="B161" t="str">
            <v>Delivery Charge</v>
          </cell>
        </row>
        <row r="162">
          <cell r="B162" t="str">
            <v>Design Fees</v>
          </cell>
        </row>
        <row r="163">
          <cell r="B163" t="str">
            <v>Engineering Fees</v>
          </cell>
        </row>
        <row r="164">
          <cell r="B164" t="str">
            <v>Estimating Services</v>
          </cell>
        </row>
        <row r="165">
          <cell r="B165" t="str">
            <v>Other Professional Services</v>
          </cell>
        </row>
        <row r="166">
          <cell r="B166" t="str">
            <v>Workshop Expenses</v>
          </cell>
        </row>
        <row r="167">
          <cell r="B167" t="str">
            <v>Workshop Tools</v>
          </cell>
        </row>
        <row r="168">
          <cell r="B168" t="str">
            <v>Cost of Sales - Gross Wages and NI P&amp;L</v>
          </cell>
        </row>
        <row r="169">
          <cell r="B169" t="str">
            <v>Cost of Sales - Labour</v>
          </cell>
        </row>
        <row r="170">
          <cell r="B170" t="str">
            <v>Subcontractors Expense</v>
          </cell>
        </row>
        <row r="171">
          <cell r="B171" t="str">
            <v>Crane Hire</v>
          </cell>
        </row>
        <row r="172">
          <cell r="B172" t="str">
            <v>Equipment hire</v>
          </cell>
        </row>
        <row r="173">
          <cell r="B173" t="str">
            <v>Remuneration - Directors - Gross + NI</v>
          </cell>
        </row>
        <row r="174">
          <cell r="B174" t="str">
            <v>Health &amp; Safety</v>
          </cell>
        </row>
        <row r="175">
          <cell r="B175" t="str">
            <v>Health &amp; Safety:High Vis</v>
          </cell>
        </row>
        <row r="176">
          <cell r="B176" t="str">
            <v>Health &amp; Safety:Safety boots</v>
          </cell>
        </row>
        <row r="177">
          <cell r="B177" t="str">
            <v>Training</v>
          </cell>
        </row>
        <row r="178">
          <cell r="B178" t="str">
            <v>Recruitment</v>
          </cell>
        </row>
        <row r="179">
          <cell r="B179" t="str">
            <v>Fuel Usage</v>
          </cell>
        </row>
        <row r="180">
          <cell r="B180" t="str">
            <v>Vehicle Repairs</v>
          </cell>
        </row>
        <row r="181">
          <cell r="B181" t="str">
            <v>Vehicle Tax</v>
          </cell>
        </row>
        <row r="182">
          <cell r="B182" t="str">
            <v>Bridge Toll</v>
          </cell>
        </row>
        <row r="183">
          <cell r="B183" t="str">
            <v>Car Parking</v>
          </cell>
        </row>
        <row r="184">
          <cell r="B184" t="str">
            <v>Parking Fine</v>
          </cell>
        </row>
        <row r="185">
          <cell r="B185" t="str">
            <v>Travel and Accommodation</v>
          </cell>
        </row>
        <row r="186">
          <cell r="B186" t="str">
            <v>Entertaining</v>
          </cell>
        </row>
        <row r="187">
          <cell r="B187" t="str">
            <v>Office Stationery</v>
          </cell>
        </row>
        <row r="188">
          <cell r="B188" t="str">
            <v>Office/General Administrative Expenses</v>
          </cell>
        </row>
        <row r="189">
          <cell r="B189" t="str">
            <v>Printing, Postage and Stationery</v>
          </cell>
        </row>
        <row r="190">
          <cell r="B190" t="str">
            <v>Ink Catridges</v>
          </cell>
        </row>
        <row r="191">
          <cell r="B191" t="str">
            <v>Phone Costs</v>
          </cell>
        </row>
        <row r="192">
          <cell r="B192" t="str">
            <v>Computer Costs</v>
          </cell>
        </row>
        <row r="193">
          <cell r="B193" t="str">
            <v>Computer Programmes</v>
          </cell>
        </row>
        <row r="194">
          <cell r="B194" t="str">
            <v>Website</v>
          </cell>
        </row>
        <row r="195">
          <cell r="B195" t="str">
            <v>Design Software</v>
          </cell>
        </row>
        <row r="196">
          <cell r="B196" t="str">
            <v>Advertising/Promotional</v>
          </cell>
        </row>
        <row r="197">
          <cell r="B197" t="str">
            <v>Tracking Subscription</v>
          </cell>
        </row>
        <row r="198">
          <cell r="B198" t="str">
            <v>Charitable Donation</v>
          </cell>
        </row>
        <row r="199">
          <cell r="B199" t="str">
            <v>Legal</v>
          </cell>
        </row>
        <row r="200">
          <cell r="B200" t="str">
            <v>Debt recovery</v>
          </cell>
        </row>
        <row r="201">
          <cell r="B201" t="str">
            <v>Accountancy</v>
          </cell>
        </row>
        <row r="202">
          <cell r="B202" t="str">
            <v>HR Services</v>
          </cell>
        </row>
        <row r="203">
          <cell r="B203" t="str">
            <v>Bank Charges</v>
          </cell>
        </row>
        <row r="204">
          <cell r="B204" t="str">
            <v>Bad debts</v>
          </cell>
        </row>
        <row r="205">
          <cell r="B205" t="str">
            <v>Office Beverages</v>
          </cell>
        </row>
        <row r="206">
          <cell r="B206" t="str">
            <v>Sundry Expenses</v>
          </cell>
        </row>
        <row r="207">
          <cell r="B207" t="str">
            <v>TV License</v>
          </cell>
        </row>
        <row r="208">
          <cell r="B208" t="str">
            <v>Memberships</v>
          </cell>
        </row>
        <row r="209">
          <cell r="B209" t="str">
            <v>Gift</v>
          </cell>
        </row>
        <row r="210">
          <cell r="B210" t="str">
            <v>Uncategorised Expense</v>
          </cell>
        </row>
        <row r="211">
          <cell r="B211" t="str">
            <v>Staff Lunch</v>
          </cell>
        </row>
        <row r="212">
          <cell r="B212" t="str">
            <v>Ask My Accountant</v>
          </cell>
        </row>
        <row r="213">
          <cell r="B213" t="str">
            <v>Close Brothers Finance - insurance costs</v>
          </cell>
        </row>
        <row r="214">
          <cell r="B214" t="str">
            <v>Insurances</v>
          </cell>
        </row>
        <row r="215">
          <cell r="B215" t="str">
            <v>Life Insurance</v>
          </cell>
        </row>
        <row r="216">
          <cell r="B216" t="str">
            <v>Depreciation</v>
          </cell>
        </row>
        <row r="217">
          <cell r="B217" t="str">
            <v>P&amp;L on disposal of fixed assets</v>
          </cell>
        </row>
        <row r="218">
          <cell r="B218" t="str">
            <v>Rent of premises</v>
          </cell>
        </row>
        <row r="219">
          <cell r="B219" t="str">
            <v>Council Tax</v>
          </cell>
        </row>
        <row r="220">
          <cell r="B220" t="str">
            <v>Water</v>
          </cell>
        </row>
        <row r="221">
          <cell r="B221" t="str">
            <v>Electricity</v>
          </cell>
        </row>
        <row r="222">
          <cell r="B222" t="str">
            <v>Gas/Oil</v>
          </cell>
        </row>
        <row r="223">
          <cell r="B223" t="str">
            <v>Cleaning Products</v>
          </cell>
        </row>
        <row r="224">
          <cell r="B224" t="str">
            <v>Waste Disposal</v>
          </cell>
        </row>
        <row r="225">
          <cell r="B225" t="str">
            <v>Repairs and Maintenance</v>
          </cell>
        </row>
        <row r="226">
          <cell r="B226" t="str">
            <v>Milk</v>
          </cell>
        </row>
        <row r="227">
          <cell r="B227" t="str">
            <v>Overdraft interest</v>
          </cell>
        </row>
        <row r="228">
          <cell r="B228" t="str">
            <v>Interest Payable</v>
          </cell>
        </row>
        <row r="229">
          <cell r="B229" t="str">
            <v>Bank loan interest payable</v>
          </cell>
        </row>
        <row r="230">
          <cell r="B230" t="str">
            <v>HMRC interest</v>
          </cell>
        </row>
        <row r="231">
          <cell r="B231" t="str">
            <v>Hire purchase and finance lease interest</v>
          </cell>
        </row>
        <row r="232">
          <cell r="B232" t="str">
            <v>Corporation tax charge P&amp;L</v>
          </cell>
        </row>
        <row r="233">
          <cell r="B233"/>
        </row>
        <row r="234">
          <cell r="B234"/>
        </row>
        <row r="235">
          <cell r="B235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FUNDING CIRCLE LOAN</v>
          </cell>
          <cell r="G1" t="str">
            <v>LOAN AMORTIZATION SCHEDULE</v>
          </cell>
        </row>
        <row r="4">
          <cell r="D4">
            <v>84220</v>
          </cell>
          <cell r="I4">
            <v>1869.18</v>
          </cell>
        </row>
        <row r="5">
          <cell r="D5">
            <v>0.11900136</v>
          </cell>
          <cell r="I5">
            <v>60</v>
          </cell>
        </row>
        <row r="6">
          <cell r="D6">
            <v>5</v>
          </cell>
        </row>
        <row r="7">
          <cell r="D7">
            <v>12</v>
          </cell>
        </row>
        <row r="8">
          <cell r="D8">
            <v>42457</v>
          </cell>
        </row>
        <row r="10">
          <cell r="D10">
            <v>0</v>
          </cell>
        </row>
        <row r="12">
          <cell r="A12" t="str">
            <v>PMT NO</v>
          </cell>
          <cell r="B12" t="str">
            <v>PAYMENT DATE</v>
          </cell>
          <cell r="C12" t="str">
            <v>BEGINNING BALANCE</v>
          </cell>
          <cell r="D12" t="str">
            <v>SCHEDULED PAYMENT</v>
          </cell>
          <cell r="E12" t="str">
            <v>EXTRA PAYMENT</v>
          </cell>
          <cell r="F12" t="str">
            <v>TOTAL PAYMENT</v>
          </cell>
          <cell r="G12" t="str">
            <v>PRINCIPAL</v>
          </cell>
          <cell r="H12" t="str">
            <v>INTEREST</v>
          </cell>
          <cell r="I12" t="str">
            <v>ENDING BALANCE</v>
          </cell>
          <cell r="J12" t="str">
            <v>CUMULATIVE INTEREST</v>
          </cell>
        </row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  <row r="35">
          <cell r="A35">
            <v>23</v>
          </cell>
        </row>
        <row r="36">
          <cell r="A36">
            <v>24</v>
          </cell>
        </row>
        <row r="37">
          <cell r="A37">
            <v>25</v>
          </cell>
        </row>
        <row r="38">
          <cell r="A38">
            <v>26</v>
          </cell>
        </row>
        <row r="39">
          <cell r="A39">
            <v>27</v>
          </cell>
        </row>
        <row r="40">
          <cell r="A40">
            <v>28</v>
          </cell>
        </row>
        <row r="41">
          <cell r="A41">
            <v>29</v>
          </cell>
        </row>
        <row r="42">
          <cell r="A42">
            <v>30</v>
          </cell>
        </row>
        <row r="43">
          <cell r="A43">
            <v>31</v>
          </cell>
        </row>
        <row r="44">
          <cell r="A44">
            <v>32</v>
          </cell>
        </row>
        <row r="45">
          <cell r="A45">
            <v>33</v>
          </cell>
        </row>
        <row r="46">
          <cell r="A46">
            <v>34</v>
          </cell>
        </row>
        <row r="47">
          <cell r="A47">
            <v>35</v>
          </cell>
        </row>
        <row r="48">
          <cell r="A48">
            <v>36</v>
          </cell>
        </row>
        <row r="49">
          <cell r="A49">
            <v>37</v>
          </cell>
        </row>
        <row r="50">
          <cell r="A50">
            <v>38</v>
          </cell>
        </row>
        <row r="51">
          <cell r="A51">
            <v>39</v>
          </cell>
        </row>
        <row r="52">
          <cell r="A52">
            <v>40</v>
          </cell>
        </row>
        <row r="53">
          <cell r="A53">
            <v>41</v>
          </cell>
        </row>
        <row r="54">
          <cell r="A54">
            <v>42</v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45</v>
          </cell>
        </row>
        <row r="58">
          <cell r="A58">
            <v>46</v>
          </cell>
        </row>
        <row r="59">
          <cell r="A59">
            <v>47</v>
          </cell>
        </row>
        <row r="60">
          <cell r="A60">
            <v>48</v>
          </cell>
        </row>
        <row r="61">
          <cell r="A61">
            <v>49</v>
          </cell>
        </row>
        <row r="62">
          <cell r="A62">
            <v>50</v>
          </cell>
        </row>
        <row r="63">
          <cell r="A63">
            <v>51</v>
          </cell>
        </row>
        <row r="64">
          <cell r="A64">
            <v>52</v>
          </cell>
        </row>
        <row r="65">
          <cell r="A65">
            <v>53</v>
          </cell>
        </row>
        <row r="66">
          <cell r="A66">
            <v>54</v>
          </cell>
        </row>
        <row r="67">
          <cell r="A67">
            <v>55</v>
          </cell>
        </row>
        <row r="68">
          <cell r="A68">
            <v>56</v>
          </cell>
        </row>
        <row r="69">
          <cell r="A69">
            <v>57</v>
          </cell>
        </row>
        <row r="70">
          <cell r="A70">
            <v>58</v>
          </cell>
        </row>
        <row r="71">
          <cell r="A71">
            <v>59</v>
          </cell>
        </row>
        <row r="72">
          <cell r="A72">
            <v>60</v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Settings"/>
      <sheetName val="SectList"/>
      <sheetName val="AcList"/>
      <sheetName val="DepList"/>
      <sheetName val="CurList"/>
      <sheetName val="SectTB"/>
      <sheetName val="SectCDTB"/>
      <sheetName val="AcTB"/>
      <sheetName val="AcCDTB"/>
      <sheetName val="Settings"/>
      <sheetName val="TB Scheme A"/>
      <sheetName val="TB Scheme B"/>
      <sheetName val="TB Scheme C"/>
      <sheetName val="TB Scheme D"/>
      <sheetName val="Check List"/>
      <sheetName val="History"/>
      <sheetName val="TB"/>
      <sheetName val="Data"/>
      <sheetName val="CFWorkings"/>
      <sheetName val="Cover"/>
      <sheetName val="Contents"/>
      <sheetName val="Information"/>
      <sheetName val="Director"/>
      <sheetName val="Responsibilities"/>
      <sheetName val="Audit"/>
      <sheetName val="Accountant"/>
      <sheetName val="CAStatement"/>
      <sheetName val="CAAssurance"/>
      <sheetName val="ACCAReportLong"/>
      <sheetName val="ACCAReportShort"/>
      <sheetName val="CAReport"/>
      <sheetName val="CAReportLong"/>
      <sheetName val="PL"/>
      <sheetName val="RGL"/>
      <sheetName val="BS"/>
      <sheetName val="CF"/>
      <sheetName val="Notes"/>
      <sheetName val="DetailPL1"/>
      <sheetName val="DetailPL2"/>
      <sheetName val="AbbCover"/>
      <sheetName val="AbbAudit"/>
      <sheetName val="AbbCAReport"/>
      <sheetName val="AbbACCAReportLong"/>
      <sheetName val="AbbACCAReportShort"/>
      <sheetName val="AbbCAReportLong"/>
      <sheetName val="AbbBS"/>
      <sheetName val="AbbNotes"/>
      <sheetName val="TaxCompData"/>
      <sheetName val="TaxComp"/>
      <sheetName val="CapAllow"/>
      <sheetName val="ChargeableGains"/>
      <sheetName val="Library"/>
      <sheetName val="Workings"/>
      <sheetName val="VT_Results"/>
      <sheetName val="TB_Scheme_A"/>
      <sheetName val="TB_Scheme_B"/>
      <sheetName val="TB_Scheme_C"/>
      <sheetName val="TB_Scheme_D"/>
      <sheetName val="Check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6">
          <cell r="E96"/>
        </row>
      </sheetData>
      <sheetData sheetId="17">
        <row r="8">
          <cell r="E8" t="str">
            <v xml:space="preserve">£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E722-B4C7-4F85-84AE-C513FFFAE1E7}">
  <dimension ref="A1:P32"/>
  <sheetViews>
    <sheetView tabSelected="1" workbookViewId="0">
      <selection activeCell="D17" sqref="D17"/>
    </sheetView>
  </sheetViews>
  <sheetFormatPr defaultColWidth="9.109375" defaultRowHeight="14.4" x14ac:dyDescent="0.3"/>
  <cols>
    <col min="1" max="1" width="13.109375" style="2" customWidth="1"/>
    <col min="2" max="2" width="13.109375" style="1" customWidth="1"/>
    <col min="3" max="3" width="12.88671875" style="1" customWidth="1"/>
    <col min="4" max="4" width="13.109375" style="1" customWidth="1"/>
    <col min="5" max="7" width="12.88671875" style="1" customWidth="1"/>
    <col min="8" max="8" width="13.88671875" style="1" customWidth="1"/>
    <col min="9" max="9" width="12.33203125" style="1" customWidth="1"/>
    <col min="10" max="11" width="12.5546875" style="1" customWidth="1"/>
    <col min="12" max="12" width="12.6640625" style="1" customWidth="1"/>
    <col min="13" max="13" width="12.88671875" style="1" customWidth="1"/>
    <col min="14" max="14" width="3" style="1" customWidth="1"/>
    <col min="15" max="15" width="31" style="1" customWidth="1"/>
    <col min="16" max="16" width="14.109375" style="1" customWidth="1"/>
    <col min="17" max="16384" width="9.109375" style="1"/>
  </cols>
  <sheetData>
    <row r="1" spans="1:16" ht="29.4" customHeight="1" x14ac:dyDescent="0.3">
      <c r="A1" s="12" t="s">
        <v>20</v>
      </c>
      <c r="B1" s="11"/>
      <c r="C1" s="11"/>
      <c r="D1" s="11"/>
    </row>
    <row r="2" spans="1:16" ht="16.2" x14ac:dyDescent="0.3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4"/>
      <c r="O2" s="14"/>
    </row>
    <row r="3" spans="1:16" s="2" customFormat="1" ht="16.2" x14ac:dyDescent="0.3">
      <c r="A3" s="16"/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3"/>
      <c r="O3" s="13"/>
      <c r="P3" s="4"/>
    </row>
    <row r="4" spans="1:16" ht="16.2" x14ac:dyDescent="0.3">
      <c r="A4" s="17" t="s">
        <v>15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4"/>
      <c r="O4" s="14"/>
    </row>
    <row r="5" spans="1:16" ht="16.2" x14ac:dyDescent="0.3">
      <c r="A5" s="16" t="s">
        <v>13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4"/>
      <c r="O5" s="14"/>
    </row>
    <row r="6" spans="1:16" ht="16.2" x14ac:dyDescent="0.3">
      <c r="A6" s="22" t="s">
        <v>14</v>
      </c>
      <c r="B6" s="20"/>
      <c r="C6" s="21"/>
      <c r="D6" s="21"/>
      <c r="E6" s="21"/>
      <c r="F6" s="21"/>
      <c r="G6" s="21"/>
      <c r="H6" s="21"/>
      <c r="I6" s="21"/>
      <c r="J6" s="21"/>
      <c r="K6" s="23"/>
      <c r="L6" s="23"/>
      <c r="M6" s="23"/>
      <c r="N6" s="14"/>
      <c r="O6" s="13"/>
      <c r="P6" s="4"/>
    </row>
    <row r="7" spans="1:16" ht="16.2" x14ac:dyDescent="0.3">
      <c r="A7" s="22" t="s">
        <v>16</v>
      </c>
      <c r="B7" s="20"/>
      <c r="C7" s="21"/>
      <c r="D7" s="21"/>
      <c r="E7" s="21"/>
      <c r="F7" s="21"/>
      <c r="G7" s="21"/>
      <c r="H7" s="21"/>
      <c r="I7" s="24"/>
      <c r="J7" s="25"/>
      <c r="K7" s="25"/>
      <c r="L7" s="26"/>
      <c r="M7" s="27"/>
      <c r="N7" s="14"/>
      <c r="O7" s="13"/>
      <c r="P7" s="5"/>
    </row>
    <row r="8" spans="1:16" ht="16.2" x14ac:dyDescent="0.3">
      <c r="A8" s="16" t="s">
        <v>17</v>
      </c>
      <c r="B8" s="20"/>
      <c r="C8" s="28"/>
      <c r="D8" s="28"/>
      <c r="E8" s="28"/>
      <c r="F8" s="28"/>
      <c r="G8" s="28"/>
      <c r="H8" s="28"/>
      <c r="I8" s="28"/>
      <c r="J8" s="28"/>
      <c r="K8" s="21"/>
      <c r="L8" s="21"/>
      <c r="M8" s="21"/>
      <c r="N8" s="14"/>
      <c r="O8" s="13"/>
      <c r="P8" s="6"/>
    </row>
    <row r="9" spans="1:16" ht="16.2" x14ac:dyDescent="0.3">
      <c r="A9" s="16" t="s">
        <v>18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14"/>
      <c r="O9" s="14"/>
    </row>
    <row r="10" spans="1:16" ht="16.2" x14ac:dyDescent="0.3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16.2" x14ac:dyDescent="0.3">
      <c r="A11" s="31" t="s">
        <v>21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4"/>
      <c r="O11" s="32"/>
    </row>
    <row r="12" spans="1:16" ht="16.2" x14ac:dyDescent="0.3">
      <c r="A12" s="32"/>
      <c r="B12" s="32" t="s">
        <v>0</v>
      </c>
      <c r="C12" s="32" t="s">
        <v>1</v>
      </c>
      <c r="D12" s="32" t="s">
        <v>2</v>
      </c>
      <c r="E12" s="32" t="s">
        <v>3</v>
      </c>
      <c r="F12" s="32" t="s">
        <v>4</v>
      </c>
      <c r="G12" s="32" t="s">
        <v>5</v>
      </c>
      <c r="H12" s="32" t="s">
        <v>6</v>
      </c>
      <c r="I12" s="32" t="s">
        <v>7</v>
      </c>
      <c r="J12" s="32" t="s">
        <v>8</v>
      </c>
      <c r="K12" s="32" t="s">
        <v>9</v>
      </c>
      <c r="L12" s="32" t="s">
        <v>10</v>
      </c>
      <c r="M12" s="32" t="s">
        <v>11</v>
      </c>
      <c r="N12" s="14"/>
      <c r="O12" s="32" t="s">
        <v>12</v>
      </c>
    </row>
    <row r="13" spans="1:16" ht="16.2" x14ac:dyDescent="0.3">
      <c r="A13" s="33" t="s">
        <v>15</v>
      </c>
      <c r="B13" s="34">
        <f>B4</f>
        <v>0</v>
      </c>
      <c r="C13" s="35">
        <f>B4+C4</f>
        <v>0</v>
      </c>
      <c r="D13" s="35">
        <f>B4+C4+D4</f>
        <v>0</v>
      </c>
      <c r="E13" s="35">
        <f>B4+C4+D4+E4</f>
        <v>0</v>
      </c>
      <c r="F13" s="35">
        <f>B4+C4+D4+E4+F4</f>
        <v>0</v>
      </c>
      <c r="G13" s="35">
        <f>B4+C4+D4+E4+F4+G4</f>
        <v>0</v>
      </c>
      <c r="H13" s="35">
        <f>B4+C4+D4+E4+F4+G4+H4</f>
        <v>0</v>
      </c>
      <c r="I13" s="35">
        <f>B4+C4+D4+E4+F4+G4+H4+I4</f>
        <v>0</v>
      </c>
      <c r="J13" s="35">
        <f>B4+C4+D4+E4+F4+G4+H4+I4+J4</f>
        <v>0</v>
      </c>
      <c r="K13" s="35">
        <f>B4+C4+D4+E4+F4+G4+H4+I4+J4+K4</f>
        <v>0</v>
      </c>
      <c r="L13" s="35">
        <f>B4+C4+D4+E4+F4+G4+H4+I4+J4+K4+L4</f>
        <v>0</v>
      </c>
      <c r="M13" s="35">
        <f>B4+C4+D4+E4+F4+G4+H4+I4+J4+K4+L4+M4</f>
        <v>0</v>
      </c>
      <c r="N13" s="14"/>
      <c r="O13" s="35">
        <v>85000</v>
      </c>
    </row>
    <row r="14" spans="1:16" ht="16.2" x14ac:dyDescent="0.3">
      <c r="A14" s="32" t="s">
        <v>13</v>
      </c>
      <c r="B14" s="36">
        <f>C4+D4+E4+F4+G4+H4+I4+J4+K4+L4+M4+B5</f>
        <v>0</v>
      </c>
      <c r="C14" s="37">
        <f>D4+E4+F4+G4+H4+I4+J4+K4+L4+M4+B5+C5</f>
        <v>0</v>
      </c>
      <c r="D14" s="37">
        <f>E4+F4+G4+H4+I4+J4+K4+L4+M4+B5+C5+D5</f>
        <v>0</v>
      </c>
      <c r="E14" s="37">
        <f>E5+D5+C5+B5+M4+L4+K4+J4+I4+H4+G4+F4</f>
        <v>0</v>
      </c>
      <c r="F14" s="37">
        <f>F5+E5+D5+C5+B5+M4+L4+K4+J4+I4+H4+G4</f>
        <v>0</v>
      </c>
      <c r="G14" s="37">
        <f>G5+F5+E5+D5+C5+B5+M4+L4+K4+J4+I4+H4</f>
        <v>0</v>
      </c>
      <c r="H14" s="37">
        <f>H5+G5+F5+E5+D5+C5+B5+M4+L4+K4+J4+I4</f>
        <v>0</v>
      </c>
      <c r="I14" s="37">
        <f>I5+H5+G5+F5+E5+D5+C5+B5+M4+L4+K4+J4</f>
        <v>0</v>
      </c>
      <c r="J14" s="37">
        <f>J5+I5+H5+G5+F5+E5+D5+C5+B5+M4+L4+K4</f>
        <v>0</v>
      </c>
      <c r="K14" s="37">
        <f>K5+J5+I5+H5+G5+F5+E5+D5+C5+B5+M4+L4</f>
        <v>0</v>
      </c>
      <c r="L14" s="37">
        <f>L5+K5+J5+I5+H5+G5+F5+E5+D5+C5+B5+M4</f>
        <v>0</v>
      </c>
      <c r="M14" s="37">
        <f>M5+L5+K5+J5+I5+H5+G5+F5+E5+D5+C5+B5</f>
        <v>0</v>
      </c>
      <c r="N14" s="14"/>
      <c r="O14" s="37">
        <v>85000</v>
      </c>
    </row>
    <row r="15" spans="1:16" ht="16.2" x14ac:dyDescent="0.3">
      <c r="A15" s="38" t="s">
        <v>14</v>
      </c>
      <c r="B15" s="37">
        <f>B6+M5+L5+K5+J5+I5+H5+G5+F5+E5+D5+C5</f>
        <v>0</v>
      </c>
      <c r="C15" s="37">
        <f>C6+B6+M5+L5+K5+J5+I5+H5+G5+F5+E5+D5</f>
        <v>0</v>
      </c>
      <c r="D15" s="37">
        <f>D6+C6+B6+M5+L5+K5+J5+I5+H5+G5+F5+E5</f>
        <v>0</v>
      </c>
      <c r="E15" s="37">
        <f>E6+D6+C6+B6+M5+L5+K5+J5+I5+H5+G5+F5</f>
        <v>0</v>
      </c>
      <c r="F15" s="37">
        <f>F6+E6+D6+C6+B6+M5+L5+K5+J5+I5+H5+G5</f>
        <v>0</v>
      </c>
      <c r="G15" s="37">
        <f>G6+F6+E6+D6+C6+B6+M5+L5+K5+J5+I5+H5</f>
        <v>0</v>
      </c>
      <c r="H15" s="37">
        <f>H6+G6+F6+E6+D6+C6+B6+M5+L5+K5+J5+I5</f>
        <v>0</v>
      </c>
      <c r="I15" s="37">
        <f>I6+H6+G6+F6+E6+D6+C6+B6+M5+L5+K5+J5</f>
        <v>0</v>
      </c>
      <c r="J15" s="37">
        <f>J6+I6+H6+G6+F6+E6+D6+C6+B6+M5+L5+K5</f>
        <v>0</v>
      </c>
      <c r="K15" s="37">
        <f>K6+J6+I6+H6+G6+F6+E6+D6+C6+B6+M5+L5</f>
        <v>0</v>
      </c>
      <c r="L15" s="37">
        <f>L6+K6+J6+I6+H6+G6+F6+E6+D6+C6+B6+M5</f>
        <v>0</v>
      </c>
      <c r="M15" s="37">
        <f>M6+L6+K6+J6+I6+H6+G6+F6+E6+D6+C6+B6</f>
        <v>0</v>
      </c>
      <c r="N15" s="14"/>
      <c r="O15" s="37">
        <v>90000</v>
      </c>
    </row>
    <row r="16" spans="1:16" ht="16.2" x14ac:dyDescent="0.3">
      <c r="A16" s="38" t="s">
        <v>16</v>
      </c>
      <c r="B16" s="37">
        <f>C6+D6+E6+F6+G6+H6+I6+J6+K6+L6+M6+B7</f>
        <v>0</v>
      </c>
      <c r="C16" s="37">
        <f>D6+E6+F6+G6+H6+I6+J6+K6+L6+M6+B7+C7</f>
        <v>0</v>
      </c>
      <c r="D16" s="37">
        <f>E6+F6+G6+H6+I6+J6+K6+L6+M6+B7+C7+D7</f>
        <v>0</v>
      </c>
      <c r="E16" s="37">
        <f>E7+D7+C7+B7+M6+L6+K6+J6+I6+H6+G6+F6</f>
        <v>0</v>
      </c>
      <c r="F16" s="37">
        <f>G6+H6+J6+I6+K6+L6+M6+B7+C7+D7+E7+F7</f>
        <v>0</v>
      </c>
      <c r="G16" s="37">
        <f>H6+I6+J6+K6+L6+M6+B7+C7+D7+E7+F7+G7</f>
        <v>0</v>
      </c>
      <c r="H16" s="37">
        <f>I6+J6+K6+L6+M6+B7+C7+D7+E7+F7+G7+H7</f>
        <v>0</v>
      </c>
      <c r="I16" s="37">
        <f>J6+K6+L6+M6+B7+C7+D7+E7+F7+G7+H7+I7</f>
        <v>0</v>
      </c>
      <c r="J16" s="37">
        <f>J7+I7+H7+G7+F7+E7+D7+C7+B7+M6+L6+K6</f>
        <v>0</v>
      </c>
      <c r="K16" s="37">
        <f>K7+J7+I7+H7+G7+F7+E7+D7+C7+B7+M6+L6</f>
        <v>0</v>
      </c>
      <c r="L16" s="37">
        <f>L7+K7+J7+I7+H7+G7+F7+E7+D7+C7+B7+M6</f>
        <v>0</v>
      </c>
      <c r="M16" s="37">
        <f>M7+L7+K7+J7+I7+H7+G7+F7+E7+D7+C7+B7</f>
        <v>0</v>
      </c>
      <c r="N16" s="14"/>
      <c r="O16" s="37"/>
    </row>
    <row r="17" spans="1:15" ht="16.2" x14ac:dyDescent="0.3">
      <c r="A17" s="32" t="s">
        <v>17</v>
      </c>
      <c r="B17" s="39">
        <f>B8+C7+D7+E7+F7+G7+H7+I7+J7+K7+L7+M7</f>
        <v>0</v>
      </c>
      <c r="C17" s="40">
        <f>C8+B8+D7+E7+F7+G7+H7+I7+J7+K7+L7+M7</f>
        <v>0</v>
      </c>
      <c r="D17" s="40">
        <f>D8+C8+B8+E7+F7+G7+H7+I7+J7+K7+L7+M7</f>
        <v>0</v>
      </c>
      <c r="E17" s="40">
        <f>E8+D8+C8+B8+F7+G7+H7+I7+J7+K7+L7+M7</f>
        <v>0</v>
      </c>
      <c r="F17" s="40">
        <f>F8+E8+D8+C8+B8+G7+H7+I7+J7+K7+L7+M7</f>
        <v>0</v>
      </c>
      <c r="G17" s="40">
        <f>G8+F8+E8+D8+C8+B8+H7+I7+J7+K7+L7+M7</f>
        <v>0</v>
      </c>
      <c r="H17" s="40">
        <f>H8+G8+F8+E8+D8+C8+B8+I7+J7+K7+L7+M7</f>
        <v>0</v>
      </c>
      <c r="I17" s="40">
        <f>I8+H8+G8+F8+E8+D8+C8+B8+J7+K7+L7+M7</f>
        <v>0</v>
      </c>
      <c r="J17" s="40">
        <f>J8+I8+H8+G8+F8+E8+D8+C8+K7+L7+M7+B8</f>
        <v>0</v>
      </c>
      <c r="K17" s="40">
        <f>K8+J8+I8+H8+G8+F8+E8+D8+L7+M7+B8+C8</f>
        <v>0</v>
      </c>
      <c r="L17" s="40">
        <f>L8+K8+J8+I8+H8+G8+F8+E8+M7+B8+C8+D8</f>
        <v>0</v>
      </c>
      <c r="M17" s="40">
        <f>M8+L8+K8+J8+I8+H8+G8+F8+B9+C8+D8+E8</f>
        <v>0</v>
      </c>
      <c r="N17" s="14"/>
      <c r="O17" s="37"/>
    </row>
    <row r="18" spans="1:15" ht="16.2" x14ac:dyDescent="0.3">
      <c r="A18" s="32" t="s">
        <v>18</v>
      </c>
      <c r="B18" s="39">
        <f>M8+L8+K8+J8+I8+H8+G8+F8+B9+C8+D8+E8</f>
        <v>0</v>
      </c>
      <c r="C18" s="40">
        <f>B9+M8+L8+K8+J8+I8+H8+G8+C9+D8+E8+F8</f>
        <v>0</v>
      </c>
      <c r="D18" s="40">
        <f>C9+B9+M8+L8+K8+J8+I8+H8+D9+E8+F8+G8</f>
        <v>0</v>
      </c>
      <c r="E18" s="40">
        <f>D9+C9+B9+M8+L8+K8+J8+I8+E9+F8+G8+H8</f>
        <v>0</v>
      </c>
      <c r="F18" s="40">
        <f>E9+D9+C9+B9+M8+L8+K8+J8+F9+G8+H8+I8</f>
        <v>0</v>
      </c>
      <c r="G18" s="40">
        <f>F9+E9+D9+C9+B9+M8+L8+K8+G9+H8+I8+J8</f>
        <v>0</v>
      </c>
      <c r="H18" s="40">
        <f>G9+F9+E9+D9+C9+B9+M8+L8+H9+I8+J8+K8</f>
        <v>0</v>
      </c>
      <c r="I18" s="40">
        <f>H9+G9+F9+E9+D9+C9+B9+M8+I9+J8+K8+L8</f>
        <v>0</v>
      </c>
      <c r="J18" s="40">
        <f>I9+H9+G9+F9+E9+D9+B9+C9+J9+K8+L8+M8</f>
        <v>0</v>
      </c>
      <c r="K18" s="40">
        <f>J9+I9+H9+G9+F9+E9+D9+C9+K9+L8+M8+B9</f>
        <v>0</v>
      </c>
      <c r="L18" s="40">
        <f>K9+J9+I9+H9+G9+F9+E9+D9+L9+M8+B9+C9</f>
        <v>0</v>
      </c>
      <c r="M18" s="40">
        <f>L9+K9+J9+I9+H9+G9+F9+E9+M9+B9+C9+D9</f>
        <v>0</v>
      </c>
      <c r="N18" s="14"/>
      <c r="O18" s="37"/>
    </row>
    <row r="20" spans="1:15" x14ac:dyDescent="0.3">
      <c r="A20" s="3"/>
      <c r="B20" s="4"/>
    </row>
    <row r="21" spans="1:15" x14ac:dyDescent="0.3">
      <c r="A21" s="1"/>
    </row>
    <row r="22" spans="1:15" x14ac:dyDescent="0.3">
      <c r="A22" s="1"/>
    </row>
    <row r="23" spans="1:15" x14ac:dyDescent="0.3">
      <c r="A23" s="5"/>
      <c r="B23" s="4"/>
      <c r="C23" s="7"/>
    </row>
    <row r="24" spans="1:15" x14ac:dyDescent="0.3">
      <c r="A24" s="5"/>
      <c r="B24" s="5"/>
      <c r="C24" s="8"/>
      <c r="D24" s="8"/>
      <c r="E24" s="8"/>
      <c r="F24" s="8"/>
      <c r="G24" s="8"/>
      <c r="H24" s="8"/>
    </row>
    <row r="25" spans="1:15" x14ac:dyDescent="0.3">
      <c r="A25" s="5"/>
      <c r="B25" s="6"/>
      <c r="C25" s="8"/>
      <c r="D25" s="8"/>
      <c r="E25" s="9"/>
      <c r="H25" s="8"/>
    </row>
    <row r="26" spans="1:15" x14ac:dyDescent="0.3">
      <c r="B26" s="10"/>
      <c r="C26" s="8"/>
      <c r="D26" s="8"/>
      <c r="E26" s="9"/>
      <c r="H26" s="8"/>
    </row>
    <row r="27" spans="1:15" x14ac:dyDescent="0.3">
      <c r="B27" s="10"/>
      <c r="C27" s="8"/>
      <c r="D27" s="8"/>
      <c r="E27" s="9"/>
      <c r="H27" s="8"/>
    </row>
    <row r="28" spans="1:15" x14ac:dyDescent="0.3">
      <c r="B28" s="10"/>
      <c r="C28" s="8"/>
      <c r="D28" s="8"/>
      <c r="E28" s="9"/>
      <c r="H28" s="8"/>
    </row>
    <row r="29" spans="1:15" x14ac:dyDescent="0.3">
      <c r="B29" s="10"/>
      <c r="C29" s="8"/>
      <c r="D29" s="8"/>
      <c r="E29" s="9"/>
    </row>
    <row r="30" spans="1:15" x14ac:dyDescent="0.3">
      <c r="B30" s="10"/>
      <c r="C30" s="8"/>
      <c r="D30" s="8"/>
      <c r="E30" s="9"/>
    </row>
    <row r="31" spans="1:15" x14ac:dyDescent="0.3">
      <c r="C31" s="8"/>
      <c r="D31" s="8"/>
      <c r="E31" s="9"/>
    </row>
    <row r="32" spans="1:15" x14ac:dyDescent="0.3">
      <c r="C32" s="8"/>
      <c r="D32" s="8"/>
      <c r="E32" s="9"/>
    </row>
  </sheetData>
  <mergeCells count="2">
    <mergeCell ref="A2:M2"/>
    <mergeCell ref="A11:M1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36EA9DADF164FB226B5745D6A9158" ma:contentTypeVersion="13" ma:contentTypeDescription="Create a new document." ma:contentTypeScope="" ma:versionID="a2688ac90a4104aad342e437c2438bc8">
  <xsd:schema xmlns:xsd="http://www.w3.org/2001/XMLSchema" xmlns:xs="http://www.w3.org/2001/XMLSchema" xmlns:p="http://schemas.microsoft.com/office/2006/metadata/properties" xmlns:ns2="521b259d-c513-4f22-b8e4-fa6713c50926" xmlns:ns3="c54ac176-1837-43c0-b7be-3b314af478eb" targetNamespace="http://schemas.microsoft.com/office/2006/metadata/properties" ma:root="true" ma:fieldsID="9fe753d55c9e4d88e7841a98875ccce5" ns2:_="" ns3:_="">
    <xsd:import namespace="521b259d-c513-4f22-b8e4-fa6713c50926"/>
    <xsd:import namespace="c54ac176-1837-43c0-b7be-3b314af478e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b259d-c513-4f22-b8e4-fa6713c5092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725b82d-321e-4cba-97c6-7b12cbf887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ac176-1837-43c0-b7be-3b314af478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8a340e5-466f-4350-8fad-fdbf7b45eec8}" ma:internalName="TaxCatchAll" ma:showField="CatchAllData" ma:web="c54ac176-1837-43c0-b7be-3b314af47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4ac176-1837-43c0-b7be-3b314af478eb" xsi:nil="true"/>
    <lcf76f155ced4ddcb4097134ff3c332f xmlns="521b259d-c513-4f22-b8e4-fa6713c509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B7A777-C35A-4BFE-9944-60BE81A94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b259d-c513-4f22-b8e4-fa6713c50926"/>
    <ds:schemaRef ds:uri="c54ac176-1837-43c0-b7be-3b314af47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38F3C-EC9C-4A44-94F2-523C63FB7A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4FCF6-6430-420B-A8B7-3CD079E2DBAF}">
  <ds:schemaRefs>
    <ds:schemaRef ds:uri="http://schemas.microsoft.com/office/2006/metadata/properties"/>
    <ds:schemaRef ds:uri="http://schemas.microsoft.com/office/infopath/2007/PartnerControls"/>
    <ds:schemaRef ds:uri="c54ac176-1837-43c0-b7be-3b314af478eb"/>
    <ds:schemaRef ds:uri="521b259d-c513-4f22-b8e4-fa6713c509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VAT Rollover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Eddy</dc:creator>
  <cp:lastModifiedBy>Megan Searle-Thomas</cp:lastModifiedBy>
  <dcterms:created xsi:type="dcterms:W3CDTF">2025-04-03T11:06:16Z</dcterms:created>
  <dcterms:modified xsi:type="dcterms:W3CDTF">2026-01-16T16:04:46Z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0x010100BA536EA9DADF164FB226B5745D6A9158</vt:lpwstr>
  </property>
</Properties>
</file>